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Henry\Desktop\Calendars\"/>
    </mc:Choice>
  </mc:AlternateContent>
  <xr:revisionPtr revIDLastSave="0" documentId="8_{7A73EE95-F50A-4C28-ABE0-FB8F07087CF2}" xr6:coauthVersionLast="46" xr6:coauthVersionMax="46" xr10:uidLastSave="{00000000-0000-0000-0000-000000000000}"/>
  <bookViews>
    <workbookView xWindow="80" yWindow="1140" windowWidth="19120" windowHeight="8830" firstSheet="8" activeTab="16" xr2:uid="{7BCECFE7-ECE3-47A9-A559-0C16F1667F4A}"/>
  </bookViews>
  <sheets>
    <sheet name="AKRELE" sheetId="28" r:id="rId1"/>
    <sheet name="AKRMID" sheetId="27" r:id="rId2"/>
    <sheet name="AKRSEC" sheetId="26" r:id="rId3"/>
    <sheet name="CANELE" sheetId="15" r:id="rId4"/>
    <sheet name="CANSEC" sheetId="14" r:id="rId5"/>
    <sheet name="CINSCH" sheetId="17" r:id="rId6"/>
    <sheet name="CINTRA" sheetId="16" r:id="rId7"/>
    <sheet name="COLELE" sheetId="22" r:id="rId8"/>
    <sheet name="COLMID" sheetId="21" r:id="rId9"/>
    <sheet name="COLTRA" sheetId="23" r:id="rId10"/>
    <sheet name="DAYELE" sheetId="24" r:id="rId11"/>
    <sheet name="DAYTRA" sheetId="25" r:id="rId12"/>
    <sheet name="LORELE" sheetId="37" r:id="rId13"/>
    <sheet name="LORMID" sheetId="36" r:id="rId14"/>
    <sheet name="MIDELE" sheetId="20" r:id="rId15"/>
    <sheet name="MIDSEC" sheetId="19" r:id="rId16"/>
    <sheet name="PAIELE" sheetId="34" r:id="rId17"/>
    <sheet name="PARSCH" sheetId="33" r:id="rId18"/>
    <sheet name="TOLSCH" sheetId="35" r:id="rId19"/>
    <sheet name="WARELE" sheetId="31" r:id="rId20"/>
    <sheet name="WARMID" sheetId="30" r:id="rId21"/>
    <sheet name="XENELE" sheetId="18" r:id="rId22"/>
    <sheet name="YOUMID" sheetId="32" r:id="rId23"/>
    <sheet name="YOUSEC" sheetId="29" r:id="rId24"/>
    <sheet name="FY22 draft" sheetId="2" r:id="rId25"/>
    <sheet name="FY22 draft W-TH conf" sheetId="12" r:id="rId26"/>
    <sheet name="FY22 draft TH-F conf" sheetId="13" r:id="rId27"/>
    <sheet name="FY22 School Conf" sheetId="9" r:id="rId2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37" l="1"/>
  <c r="N55" i="37"/>
  <c r="N57" i="36"/>
  <c r="N55" i="36"/>
  <c r="N55" i="35"/>
  <c r="N53" i="35"/>
  <c r="N55" i="34"/>
  <c r="N53" i="34"/>
  <c r="N57" i="33"/>
  <c r="N55" i="33"/>
  <c r="N57" i="32"/>
  <c r="N55" i="32"/>
  <c r="N57" i="31"/>
  <c r="N55" i="31"/>
  <c r="N57" i="30"/>
  <c r="N55" i="30"/>
  <c r="N57" i="29"/>
  <c r="N55" i="29"/>
  <c r="N55" i="28"/>
  <c r="N53" i="28"/>
  <c r="N55" i="27"/>
  <c r="N53" i="27"/>
  <c r="N55" i="26"/>
  <c r="N53" i="26"/>
  <c r="N57" i="25"/>
  <c r="N55" i="25"/>
  <c r="N55" i="24"/>
  <c r="N53" i="24"/>
  <c r="N55" i="23"/>
  <c r="N53" i="23"/>
  <c r="N57" i="22"/>
  <c r="N55" i="22"/>
  <c r="N57" i="21"/>
  <c r="N55" i="21"/>
  <c r="N57" i="20"/>
  <c r="N55" i="20"/>
  <c r="N57" i="19"/>
  <c r="N55" i="19"/>
  <c r="N57" i="18"/>
  <c r="N55" i="18"/>
  <c r="N57" i="17"/>
  <c r="N55" i="17"/>
  <c r="N57" i="16"/>
  <c r="N55" i="16"/>
  <c r="N57" i="15"/>
  <c r="N55" i="15"/>
  <c r="N57" i="14"/>
  <c r="N55" i="14"/>
  <c r="N55" i="12"/>
  <c r="C26" i="9" l="1"/>
  <c r="B26" i="9"/>
  <c r="I57" i="13" l="1"/>
  <c r="I56" i="13"/>
  <c r="N55" i="13"/>
  <c r="N53" i="13"/>
  <c r="I59" i="12"/>
  <c r="I58" i="12"/>
  <c r="N57" i="12"/>
  <c r="I59" i="2"/>
  <c r="I60" i="2" l="1"/>
  <c r="N58" i="2" l="1"/>
  <c r="N56" i="2"/>
  <c r="Q25" i="9" l="1"/>
  <c r="G25" i="9"/>
  <c r="E25" i="9"/>
  <c r="K25" i="9" s="1"/>
  <c r="R25" i="9" s="1"/>
  <c r="Q24" i="9"/>
  <c r="G24" i="9"/>
  <c r="E24" i="9"/>
  <c r="J24" i="9" s="1"/>
  <c r="Q23" i="9"/>
  <c r="G23" i="9"/>
  <c r="E23" i="9"/>
  <c r="K23" i="9" s="1"/>
  <c r="R23" i="9" s="1"/>
  <c r="Q22" i="9"/>
  <c r="G22" i="9"/>
  <c r="E22" i="9"/>
  <c r="J22" i="9" s="1"/>
  <c r="Q21" i="9"/>
  <c r="J21" i="9"/>
  <c r="G21" i="9"/>
  <c r="E21" i="9"/>
  <c r="K21" i="9" s="1"/>
  <c r="Q20" i="9"/>
  <c r="G20" i="9"/>
  <c r="E20" i="9"/>
  <c r="J20" i="9" s="1"/>
  <c r="Q19" i="9"/>
  <c r="K19" i="9"/>
  <c r="J19" i="9"/>
  <c r="G19" i="9"/>
  <c r="E19" i="9"/>
  <c r="Q18" i="9"/>
  <c r="G18" i="9"/>
  <c r="E18" i="9"/>
  <c r="J18" i="9" s="1"/>
  <c r="Q17" i="9"/>
  <c r="K17" i="9"/>
  <c r="G17" i="9"/>
  <c r="E17" i="9"/>
  <c r="J17" i="9" s="1"/>
  <c r="Q16" i="9"/>
  <c r="G16" i="9"/>
  <c r="E16" i="9"/>
  <c r="J16" i="9" s="1"/>
  <c r="Q15" i="9"/>
  <c r="G15" i="9"/>
  <c r="E15" i="9"/>
  <c r="K15" i="9" s="1"/>
  <c r="R15" i="9" s="1"/>
  <c r="Q14" i="9"/>
  <c r="G14" i="9"/>
  <c r="E14" i="9"/>
  <c r="J14" i="9" s="1"/>
  <c r="Q13" i="9"/>
  <c r="G13" i="9"/>
  <c r="E13" i="9"/>
  <c r="K13" i="9" s="1"/>
  <c r="R13" i="9" s="1"/>
  <c r="Q12" i="9"/>
  <c r="K12" i="9"/>
  <c r="M12" i="9" s="1"/>
  <c r="G12" i="9"/>
  <c r="E12" i="9"/>
  <c r="J12" i="9" s="1"/>
  <c r="Q11" i="9"/>
  <c r="G11" i="9"/>
  <c r="E11" i="9"/>
  <c r="K11" i="9" s="1"/>
  <c r="Q10" i="9"/>
  <c r="K10" i="9"/>
  <c r="M10" i="9" s="1"/>
  <c r="G10" i="9"/>
  <c r="E10" i="9"/>
  <c r="J10" i="9" s="1"/>
  <c r="Q9" i="9"/>
  <c r="G9" i="9"/>
  <c r="E9" i="9"/>
  <c r="K9" i="9" s="1"/>
  <c r="R9" i="9" s="1"/>
  <c r="Q8" i="9"/>
  <c r="R8" i="9" s="1"/>
  <c r="K8" i="9"/>
  <c r="M8" i="9" s="1"/>
  <c r="G8" i="9"/>
  <c r="E8" i="9"/>
  <c r="J8" i="9" s="1"/>
  <c r="Q7" i="9"/>
  <c r="G7" i="9"/>
  <c r="E7" i="9"/>
  <c r="K7" i="9" s="1"/>
  <c r="R7" i="9" s="1"/>
  <c r="Q6" i="9"/>
  <c r="R6" i="9" s="1"/>
  <c r="K6" i="9"/>
  <c r="M6" i="9" s="1"/>
  <c r="G6" i="9"/>
  <c r="E6" i="9"/>
  <c r="J6" i="9" s="1"/>
  <c r="Q5" i="9"/>
  <c r="J5" i="9"/>
  <c r="G5" i="9"/>
  <c r="E5" i="9"/>
  <c r="K5" i="9" s="1"/>
  <c r="R5" i="9" s="1"/>
  <c r="Q4" i="9"/>
  <c r="G4" i="9"/>
  <c r="E4" i="9"/>
  <c r="J4" i="9" s="1"/>
  <c r="Q3" i="9"/>
  <c r="K3" i="9"/>
  <c r="R3" i="9" s="1"/>
  <c r="J3" i="9"/>
  <c r="G3" i="9"/>
  <c r="E3" i="9"/>
  <c r="Q2" i="9"/>
  <c r="G2" i="9"/>
  <c r="E2" i="9"/>
  <c r="J2" i="9" s="1"/>
  <c r="J7" i="9" l="1"/>
  <c r="R12" i="9"/>
  <c r="K14" i="9"/>
  <c r="M14" i="9" s="1"/>
  <c r="J23" i="9"/>
  <c r="J25" i="9"/>
  <c r="J9" i="9"/>
  <c r="K16" i="9"/>
  <c r="M16" i="9" s="1"/>
  <c r="K2" i="9"/>
  <c r="M2" i="9" s="1"/>
  <c r="J11" i="9"/>
  <c r="K18" i="9"/>
  <c r="M18" i="9" s="1"/>
  <c r="R14" i="9"/>
  <c r="R2" i="9"/>
  <c r="S2" i="9" s="1"/>
  <c r="K4" i="9"/>
  <c r="M4" i="9" s="1"/>
  <c r="J13" i="9"/>
  <c r="K20" i="9"/>
  <c r="M20" i="9" s="1"/>
  <c r="J15" i="9"/>
  <c r="R20" i="9"/>
  <c r="S20" i="9" s="1"/>
  <c r="K22" i="9"/>
  <c r="M22" i="9" s="1"/>
  <c r="R10" i="9"/>
  <c r="S10" i="9" s="1"/>
  <c r="R22" i="9"/>
  <c r="S22" i="9" s="1"/>
  <c r="K24" i="9"/>
  <c r="M24" i="9" s="1"/>
  <c r="R19" i="9"/>
  <c r="S19" i="9" s="1"/>
  <c r="R21" i="9"/>
  <c r="S21" i="9" s="1"/>
  <c r="R11" i="9"/>
  <c r="R17" i="9"/>
  <c r="S11" i="9"/>
  <c r="S7" i="9"/>
  <c r="S23" i="9"/>
  <c r="S13" i="9"/>
  <c r="S14" i="9"/>
  <c r="S17" i="9"/>
  <c r="S3" i="9"/>
  <c r="S25" i="9"/>
  <c r="S6" i="9"/>
  <c r="S12" i="9"/>
  <c r="S15" i="9"/>
  <c r="S8" i="9"/>
  <c r="S9" i="9"/>
  <c r="S5" i="9"/>
  <c r="L5" i="9"/>
  <c r="L7" i="9"/>
  <c r="L9" i="9"/>
  <c r="L11" i="9"/>
  <c r="L13" i="9"/>
  <c r="L15" i="9"/>
  <c r="L17" i="9"/>
  <c r="L19" i="9"/>
  <c r="L21" i="9"/>
  <c r="L23" i="9"/>
  <c r="L25" i="9"/>
  <c r="L3" i="9"/>
  <c r="M3" i="9"/>
  <c r="M5" i="9"/>
  <c r="M7" i="9"/>
  <c r="M9" i="9"/>
  <c r="M11" i="9"/>
  <c r="M13" i="9"/>
  <c r="M15" i="9"/>
  <c r="M17" i="9"/>
  <c r="M19" i="9"/>
  <c r="M21" i="9"/>
  <c r="M23" i="9"/>
  <c r="M25" i="9"/>
  <c r="L2" i="9"/>
  <c r="L4" i="9"/>
  <c r="L6" i="9"/>
  <c r="L8" i="9"/>
  <c r="L10" i="9"/>
  <c r="L12" i="9"/>
  <c r="L14" i="9"/>
  <c r="L18" i="9"/>
  <c r="L20" i="9"/>
  <c r="L22" i="9"/>
  <c r="L24" i="9"/>
  <c r="L16" i="9" l="1"/>
  <c r="R4" i="9"/>
  <c r="S4" i="9" s="1"/>
  <c r="R16" i="9"/>
  <c r="S16" i="9" s="1"/>
  <c r="R18" i="9"/>
  <c r="S18" i="9" s="1"/>
  <c r="R24" i="9"/>
  <c r="S24" i="9" s="1"/>
</calcChain>
</file>

<file path=xl/sharedStrings.xml><?xml version="1.0" encoding="utf-8"?>
<sst xmlns="http://schemas.openxmlformats.org/spreadsheetml/2006/main" count="5152" uniqueCount="168">
  <si>
    <t>S</t>
  </si>
  <si>
    <t>T</t>
  </si>
  <si>
    <t>July 2021</t>
  </si>
  <si>
    <t>January 2022</t>
  </si>
  <si>
    <t>M</t>
  </si>
  <si>
    <t>W</t>
  </si>
  <si>
    <t>F</t>
  </si>
  <si>
    <t>(3)</t>
  </si>
  <si>
    <t>2021-2022 School Calendar</t>
  </si>
  <si>
    <t>(14)</t>
  </si>
  <si>
    <t>Summit Academy Akron Elementary School #133587</t>
  </si>
  <si>
    <t>August</t>
  </si>
  <si>
    <t>9-10</t>
  </si>
  <si>
    <t>New Staff PD</t>
  </si>
  <si>
    <t>August 2021</t>
  </si>
  <si>
    <t>11-18</t>
  </si>
  <si>
    <t>All Staff PD</t>
  </si>
  <si>
    <t>February 2022</t>
  </si>
  <si>
    <t>Student's 1st Day of School</t>
  </si>
  <si>
    <t>September</t>
  </si>
  <si>
    <t>(9)</t>
  </si>
  <si>
    <t>(10)</t>
  </si>
  <si>
    <t>(11)</t>
  </si>
  <si>
    <t>(12)</t>
  </si>
  <si>
    <t>(13)</t>
  </si>
  <si>
    <t>NO School - Labor Day</t>
  </si>
  <si>
    <t>10c</t>
  </si>
  <si>
    <t>11c</t>
  </si>
  <si>
    <t>(16)</t>
  </si>
  <si>
    <t>(17)</t>
  </si>
  <si>
    <t>(18)</t>
  </si>
  <si>
    <t>Teacher Work Day - No Students</t>
  </si>
  <si>
    <t>October</t>
  </si>
  <si>
    <t>September 2021</t>
  </si>
  <si>
    <t>November</t>
  </si>
  <si>
    <t>March 2022</t>
  </si>
  <si>
    <t>Parent Conferences (PM)</t>
  </si>
  <si>
    <t>Parent Conferences (AM) - Staff 1/2 Day</t>
  </si>
  <si>
    <t>24-26</t>
  </si>
  <si>
    <t xml:space="preserve">NO School - Thanksgiving Break </t>
  </si>
  <si>
    <t>*10</t>
  </si>
  <si>
    <t>December</t>
  </si>
  <si>
    <t>(24)</t>
  </si>
  <si>
    <t>20-31</t>
  </si>
  <si>
    <t xml:space="preserve">NO School - Winter Break </t>
  </si>
  <si>
    <t>January</t>
  </si>
  <si>
    <t>October 2021</t>
  </si>
  <si>
    <t>April 2022</t>
  </si>
  <si>
    <t>NO School - Martin Luther King Day</t>
  </si>
  <si>
    <t>February</t>
  </si>
  <si>
    <t>*14</t>
  </si>
  <si>
    <t>(15)</t>
  </si>
  <si>
    <t>(22)</t>
  </si>
  <si>
    <t>Teacher Work Day -No Students</t>
  </si>
  <si>
    <t>NO School - President's Day</t>
  </si>
  <si>
    <t>March</t>
  </si>
  <si>
    <t>November 2021</t>
  </si>
  <si>
    <t>May 2022</t>
  </si>
  <si>
    <t>April</t>
  </si>
  <si>
    <t>15-22</t>
  </si>
  <si>
    <t>NO School - Spring Break</t>
  </si>
  <si>
    <t>May</t>
  </si>
  <si>
    <t>18c</t>
  </si>
  <si>
    <t>19c</t>
  </si>
  <si>
    <t>Students Last Day of School</t>
  </si>
  <si>
    <t>*26</t>
  </si>
  <si>
    <t>(27)</t>
  </si>
  <si>
    <t>No School - Memorial Day</t>
  </si>
  <si>
    <t>(31)</t>
  </si>
  <si>
    <t>December 2021</t>
  </si>
  <si>
    <t>Teacher Work Day - Teachers Last Day</t>
  </si>
  <si>
    <t>June 2022</t>
  </si>
  <si>
    <t>Grading Periods</t>
  </si>
  <si>
    <t>Interims</t>
  </si>
  <si>
    <t>Gr. Period 1/ Aug. 19 - Oct. 14  (39 days)</t>
  </si>
  <si>
    <t>Sept. 17</t>
  </si>
  <si>
    <t>Gr. Period 2/ Oct. 18 - Dec. 17 (40 days)</t>
  </si>
  <si>
    <t>Nov. 12</t>
  </si>
  <si>
    <t>*17</t>
  </si>
  <si>
    <t>Gr. Period 3/ Jan. 3 - Mar. 10 (43 days)</t>
  </si>
  <si>
    <t>Feb. 4</t>
  </si>
  <si>
    <t>Gr. Period 4/ Mar. 14 - May 27 (47 days)</t>
  </si>
  <si>
    <t>April 14</t>
  </si>
  <si>
    <t>KEY</t>
  </si>
  <si>
    <t>First / Last Day of School for Students</t>
  </si>
  <si>
    <t>NO School-Students</t>
  </si>
  <si>
    <t>NO School-Students and Staff</t>
  </si>
  <si>
    <t>*</t>
  </si>
  <si>
    <t>End Grading Period</t>
  </si>
  <si>
    <t>Total Student Days</t>
  </si>
  <si>
    <t>(  )</t>
  </si>
  <si>
    <t>Teacher Work Day</t>
  </si>
  <si>
    <t>Total Student Hours</t>
  </si>
  <si>
    <t>c</t>
  </si>
  <si>
    <t>Parent Conferences</t>
  </si>
  <si>
    <t>Total Teacher Days</t>
  </si>
  <si>
    <t>Summit Academy Akron Middle School #132779</t>
  </si>
  <si>
    <t>Summit Academy Secondary School-Akron #000298</t>
  </si>
  <si>
    <t>Summit Academy Community School for Alternative Learners - Canton #133306</t>
  </si>
  <si>
    <t>9c</t>
  </si>
  <si>
    <t xml:space="preserve">Parent Conferences (PM) </t>
  </si>
  <si>
    <t>NO School</t>
  </si>
  <si>
    <t>17c</t>
  </si>
  <si>
    <t>Summit Academy Secondary School-Canton #000300</t>
  </si>
  <si>
    <t>Summit Academy Community School-Cincinnati #000306</t>
  </si>
  <si>
    <t>Summit Academy Transition High School - Cincinnati #000608</t>
  </si>
  <si>
    <t>Summit Academy Community School-Columbus #000296</t>
  </si>
  <si>
    <t>Summit Academy Middle School-Columbus #000610</t>
  </si>
  <si>
    <t>Summit Academy Transition High School - Columbus #000614</t>
  </si>
  <si>
    <t>Summit Academy Community School-Dayton #000297</t>
  </si>
  <si>
    <t>Summit Academy Transition High School - Dayton #000621</t>
  </si>
  <si>
    <t>Summit Academy Community School for Alternative Learners - Lorain #133322</t>
  </si>
  <si>
    <t>Summit Academy School-Lorain #000609</t>
  </si>
  <si>
    <t>Summit Academy Community School for Alternative Learners - Middletown #132746</t>
  </si>
  <si>
    <t>Summit Academy Secondary School-Middletown #000634</t>
  </si>
  <si>
    <t>Summit Academy Community School-Painesville #000629</t>
  </si>
  <si>
    <t>Summit Academy Community School-Parma #000302</t>
  </si>
  <si>
    <t>Summit Academy - Toledo #000301</t>
  </si>
  <si>
    <t>Summit Academy Community School-Warren #000305</t>
  </si>
  <si>
    <t>Summit Academy Community School for Alternative Learners - Warren Mid. &amp; Sec. #000616</t>
  </si>
  <si>
    <t>Summit Academy Community School for Alternative Learners - Xenia #132761</t>
  </si>
  <si>
    <t xml:space="preserve">Summit Academy Youngstown #000623          </t>
  </si>
  <si>
    <t xml:space="preserve">Summit Academy Secondary School-Youngstown  #000303                </t>
  </si>
  <si>
    <t>ela 3/14-4/15</t>
  </si>
  <si>
    <t>math, sci, ss 3/28-5/6</t>
  </si>
  <si>
    <t>1st half year</t>
  </si>
  <si>
    <t>2nd half year</t>
  </si>
  <si>
    <t>W-Th conf</t>
  </si>
  <si>
    <t>Th-F conf</t>
  </si>
  <si>
    <t>School</t>
  </si>
  <si>
    <t>W-Th Conf</t>
  </si>
  <si>
    <t>Th-F Conf</t>
  </si>
  <si>
    <t>Hours/Year</t>
  </si>
  <si>
    <t>169 days/hours</t>
  </si>
  <si>
    <t>Hours/Day</t>
  </si>
  <si>
    <t>Total Days</t>
  </si>
  <si>
    <t>Extra Hours</t>
  </si>
  <si>
    <t>Extra Days</t>
  </si>
  <si>
    <t>Days out</t>
  </si>
  <si>
    <t>Hours</t>
  </si>
  <si>
    <t>Total Hours Out</t>
  </si>
  <si>
    <t>Remaining hours</t>
  </si>
  <si>
    <t>remaining extra days</t>
  </si>
  <si>
    <t>Akron Ele</t>
  </si>
  <si>
    <t>X</t>
  </si>
  <si>
    <t>Akron Mid</t>
  </si>
  <si>
    <t>Akron Sec</t>
  </si>
  <si>
    <t>Canton Community</t>
  </si>
  <si>
    <t>Canton Sec</t>
  </si>
  <si>
    <t>Cincinnati Community</t>
  </si>
  <si>
    <t>Cincinnati THS</t>
  </si>
  <si>
    <t>Columbus Community</t>
  </si>
  <si>
    <t>Columbus Mid</t>
  </si>
  <si>
    <t>Columbus THS</t>
  </si>
  <si>
    <t>Dayton Community</t>
  </si>
  <si>
    <t>Dayton THS</t>
  </si>
  <si>
    <t>Lorain Community (K-5)</t>
  </si>
  <si>
    <t>Lorain School (6-12)</t>
  </si>
  <si>
    <t>Middletown Community</t>
  </si>
  <si>
    <t>Middletown Sec</t>
  </si>
  <si>
    <t>Painesville</t>
  </si>
  <si>
    <t>Parma</t>
  </si>
  <si>
    <t>Toledo</t>
  </si>
  <si>
    <t>Warren Community</t>
  </si>
  <si>
    <t>Warren Mid/Sec</t>
  </si>
  <si>
    <t>Xenia</t>
  </si>
  <si>
    <t>Youngstown (K-7)</t>
  </si>
  <si>
    <t>Youngstown Sec (8-12)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</si>
</sst>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2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4" borderId="5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2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ED05D8A-A6EF-4DD6-B9F0-4AF991BDDCA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D75080A-C33B-413C-8A28-F84230C2266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6FE9C1-87A3-4853-90D6-EA2EAC99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E61B057-2FA9-4E5B-A4F1-7AA94DDD03A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956645-18FD-4376-94C2-124E9889F183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0B35569-AFE3-48D0-A3D5-690DF3825CD7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A586F368-67B8-4119-A042-AEC8146202CC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E825E45-710B-4DE7-9C95-A911C5CD94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117D0-6E06-45EE-B8B8-6579B236ED5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AA8C0-1838-480B-85F0-F5F2CE7F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BA84C77-5E56-4866-A557-C5C14FA461E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1D210D1-9740-4105-A206-A86B8DDCF54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D7B4A25-5AA6-4250-B08B-0BF03BFDA94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A544AA3-624A-4DD8-846B-DF2BE3C9B8D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CC87C97-AE88-486B-B931-D526313EAB6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E59AD7F-C248-452A-91E0-172766B84C0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80539D-C2BA-4FA8-BDB3-F126FC60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C7994E4-E22B-441D-860F-3B6AFC5988FE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9065839-6C69-44AC-9DE9-FAAF03B2C199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DBE0826-8A91-401B-BEFA-91405877DCC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4FEBD35-42D7-4F86-A7CC-496C696A9B1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87CED-E64D-4A19-A196-96A9FAA2D1B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2DBB905-BCAB-4E29-BA3F-D22EBA8F128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BD4E5-58D1-470C-A4DB-97DDDC8B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A833F2C-BA3C-4F7F-B540-98ACC3D8CCC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C98083A-4529-4048-91DE-CA53AD19BE79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F536C5-41DA-4C3F-878B-AD5BDCDE601A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D5C29D4-7C27-49A2-B4DD-98467395D28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963F540-F265-431D-93A4-7D3C84F9F1B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458A1B-EFF6-4584-9B37-21B7BFF0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022429E-D323-43EC-85DF-3DAF27181DC7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C442C0-6B74-4E6F-B849-27E65C7749B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5C0D606-3001-4841-8ABD-1EF6361F904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EB3BC84-BF25-42C0-BC62-98FED1F10D7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88CCF8F-3868-41E4-9A22-314CF1DB0BE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F78D54-3EAD-4F51-BC8A-A1B77BA6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07F188A-5FDF-42F0-90F1-EA6A2B29480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280C038-2C22-4A97-B53F-710BE82915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4B3EB9-6AA7-4970-B884-FDE707EB00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29A698D-C0E7-4E7A-8993-33F450EEC3FE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237D896-A760-4304-95AA-7ECACDA9D9F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4914BF-2DF2-464E-AEF2-4D2C771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1C7FA2D-B856-4805-A31C-D90939987613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3734932-A3AD-44FC-A61F-507F9F462B2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0B6FF7-F3B9-478D-9669-5FB0A33D08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15B9C46-34FD-4F39-A705-07D156520066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845B81D-D228-4050-A4E4-70E61DF01D9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FB341C-6459-4E13-9E6A-AED4E8FB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3ECAE47-720D-4B67-8264-E7D0FB9ADEC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A67B139-D345-4518-8344-D610AD291B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6B17E5-A9A3-45C4-84B9-94730D046407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98A32B7-B8CB-4B34-B1E7-54BA29E57BB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AD22C0-726D-4401-AFD4-935393AFEB30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B64290-CDBA-4249-B90C-B468891B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EEB5-D947-4A74-9CBB-41FF41AC12F7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26F3C0F-B865-488E-8D2D-32CE1CF1D2F0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72F9A2D-51C3-46DC-B946-FAB780C1A6D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A4051A4-0AAF-49C9-A2E9-A802BD232D3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1F36B6A-2F8E-4CC0-A93A-CB7891A7B2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E4BCD2-F838-41B3-955B-A9998840E35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BBDCC3-81EF-46E0-99A4-A82C5E0F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F60E1C8-D43A-4632-A053-A4491FDF4D7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11E5C5-377B-463C-BE6D-8079AFB4D1E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719844-3357-46A9-A0DE-852B750D17CB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7ADAD7A-FADF-492A-BBC6-3A61428F57E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1D53932-E2A8-4673-B15E-1DB7D4513FA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892AA9-2BE4-4FA1-9280-E9C53D97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9EA943-E487-4039-9DCD-36D929926655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D06F5B-517B-4DD8-A8BD-D1E8040109B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4D9A2BA-CCFD-4FDF-985A-1AF776A75924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E088D5B5-A641-4927-92ED-46C2A44350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93D5063-478B-4D76-9017-34D09B49B9D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3527964-5146-4A2D-BF28-7DC43B64373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816E12-BD48-4A0D-89A3-91057F14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E896FA4-E648-45D4-ACD9-474D130BA19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FF99D63-8057-4171-9582-9A17FB024CF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337CBB7-E580-49FB-908D-6958EFEB50C0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9DBC5A8B-BD3F-450F-A050-F8D2C87AFA2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5FE7475-3045-4499-B382-5CD4B402F13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1F28E81-270D-4189-9140-F1E5C694E6C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D46BA8-5685-4630-B717-88CA8703A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ADCE879-22A3-45F0-AF00-E7520B31B5D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E26D00-8D28-4C5E-B968-2DFA7F186BF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2A3A2B-916A-4E1E-B43D-C88099D85F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776EA34-FD21-4751-9804-6AE9B003504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2531135-7DE4-4111-AC95-1D39719B71B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F8C8B3-4545-416C-A16D-DE6FEF25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2190582-A320-4326-B85E-481326E71F1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02B34C8-89B9-46D9-9AA5-6A48E23B612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36E7947-5DA0-498F-BABE-154C3924B9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089E2B4-534A-44F1-BDD1-6DAD40EA00E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4A7576C-9A04-4DA3-B7A1-336C69410B3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0A01D-9D7A-44EF-ADAE-1520ADE2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C618102-9553-47EA-8233-6AF06F5F026A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E47830-0F48-4BE2-B196-38927FD5CE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56A0F6-35FB-4BDA-9377-E4B95CA41378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3B420-01C8-4F95-9411-DCD4D2470835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36C0B51-2E3C-4785-A705-9B214AEFB70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96FF80-B066-4F1D-91A8-3601C6B7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DD886B5-CE58-46F5-AB73-EFA8F5BE5D32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722A1F6-6012-43D3-A3D1-3B0FBC3819F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6983C8F-FA36-401B-BA8E-5FA126CBE8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DC3AEF2-0EE9-4522-9ECB-89D5227AE6F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B53059E-A280-4B9A-8EC4-A69D5E66BEBF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9E85B0-FADF-4774-A2B0-4A04AEE4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E23E1A9-C757-4B10-AED2-13EB6C07CAB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A4A000-A6BA-4C9B-B4CE-474397A5155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115DE1-ED9A-41B5-ACC4-780D1836333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B94D661-25D4-484C-817F-085E02C4966D}"/>
            </a:ext>
          </a:extLst>
        </xdr:cNvPr>
        <xdr:cNvSpPr/>
      </xdr:nvSpPr>
      <xdr:spPr>
        <a:xfrm>
          <a:off x="1203729" y="266948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4A72654-D9E4-48D2-85E6-2823E25F50B5}"/>
            </a:ext>
          </a:extLst>
        </xdr:cNvPr>
        <xdr:cNvSpPr/>
      </xdr:nvSpPr>
      <xdr:spPr>
        <a:xfrm>
          <a:off x="6378228" y="743088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60CF77-181F-48D2-ACE2-13907C0F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52</xdr:row>
      <xdr:rowOff>24245</xdr:rowOff>
    </xdr:from>
    <xdr:to>
      <xdr:col>6</xdr:col>
      <xdr:colOff>333375</xdr:colOff>
      <xdr:row>52</xdr:row>
      <xdr:rowOff>157596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AB8DCA8-01A2-4E03-8195-D815E4615C96}"/>
            </a:ext>
          </a:extLst>
        </xdr:cNvPr>
        <xdr:cNvSpPr/>
      </xdr:nvSpPr>
      <xdr:spPr>
        <a:xfrm>
          <a:off x="2306955" y="1030362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53</xdr:row>
      <xdr:rowOff>19050</xdr:rowOff>
    </xdr:from>
    <xdr:to>
      <xdr:col>6</xdr:col>
      <xdr:colOff>342900</xdr:colOff>
      <xdr:row>53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2DFFA6E-F059-49D6-8E7C-85B286C36CCF}"/>
            </a:ext>
          </a:extLst>
        </xdr:cNvPr>
        <xdr:cNvSpPr/>
      </xdr:nvSpPr>
      <xdr:spPr>
        <a:xfrm>
          <a:off x="2306955" y="10481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54</xdr:row>
      <xdr:rowOff>25400</xdr:rowOff>
    </xdr:from>
    <xdr:to>
      <xdr:col>6</xdr:col>
      <xdr:colOff>346075</xdr:colOff>
      <xdr:row>54</xdr:row>
      <xdr:rowOff>177800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02F28CA-CAF8-4E97-85FB-64FF73578BE1}"/>
            </a:ext>
          </a:extLst>
        </xdr:cNvPr>
        <xdr:cNvSpPr/>
      </xdr:nvSpPr>
      <xdr:spPr>
        <a:xfrm>
          <a:off x="2310130" y="1067054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B9130D-AB0A-4575-825C-991C37A58961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A339396-1712-46AF-A83C-53841A150D3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0050D-2C3D-43BF-9A77-EC0653F1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7253-C5B3-4259-8477-4783D0C88111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14F8AB4-2A30-4FFC-A816-3CD35AF263D9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2CDB80B-CBF3-435E-8CEE-B7FF862EEE91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94F08E3-BDE8-4E44-8275-577A2DD98B1D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3344A20-22E1-4125-89BA-751FC7ACCA1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5A3A70-4E14-4FD4-BE48-7E248545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A9F25E3-9B21-47FA-86E5-1C4456454562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1F7DD5-A5CE-4046-AC2B-E3EB03D08A35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81C3391-EF25-4521-8E02-6C4742AB1F5D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2372E54-1168-40AC-8F26-1F174B29488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CA9EFD3-FAC2-423B-99C9-BE6E14B6BFD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D08E072-2A10-4393-BACC-452D0CDCD4C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CAE3F0-9DE0-4BD5-B68D-85972CC0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FCB201E-B1FF-4145-B8A5-A525AE6210A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73619D-E6A4-4A01-BA08-466B6C25756A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FD1D9C9-8061-425A-8B66-E71C0729762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659C8BF-4B68-40A7-A301-3BF33F88AC0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70265-F067-4F17-8410-932186CECF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9A0126E-B878-435E-8697-10E7DC3E35E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EC3D28-25DE-4178-8CD2-9DA5834F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47D72F4-29F6-480D-A572-958F4EA2E708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FE1C782-EE3C-46B5-8B0A-BC0FFF56085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26983E-D6A9-4925-AC54-6FDD6BE4FDA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E2115FB-C2B1-4E36-9068-D40C9643BD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42913-E053-478C-9BEE-69C367DF5C5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3A5F55-3EF7-4F16-8FB4-248B3AFBB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28B30F0-F431-4B74-AB8F-D912E6DB4BB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C363D70-0E44-4E5E-85DB-BEF59BAC7237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26E052D-5920-447A-9E62-D470F9D2775E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6FC2318-4F3A-4CEB-9169-D83ECE619F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7B15232-CD18-456F-93DE-428BA21C218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132457-4CDE-4411-A391-16F59DFC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5582666-6158-4B58-9E30-14A29C83979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91F650-EDC1-40C9-AE88-99F804C239D2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6B23AB-65B3-4151-91D7-79FAA5938C7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570D3BE-8282-4518-90C9-C9FF1E39E95F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CB6FBE-017C-46B0-8E4A-2C0C8E1F3E1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C189C1-2E7F-425D-8E11-59042A49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87F77CF-EB5E-4280-B141-6CF10A1EB64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0BE2F79-6E04-4E7C-BF44-E35E53031FD8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BD326F4-4D53-4FBB-AAF9-50D0E90650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1655E-D5E8-4312-98FA-D32EF6BF75A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7D150D-74F4-4E28-B4C6-1A130E05320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28FCF5-C38F-42C4-BE81-819E4816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4FA968-080C-48B0-B297-5164157697D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4A9995F-FF5B-434E-B38A-F51684D5BC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1C1E4DC-C1AC-4DA6-A85A-B58500426E7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DE5BF9-B5F0-41DC-AD2C-B7AB61E9BE0A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718C6C1-DFBA-4822-9118-2DC5B81A639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A3950E-B285-413D-A8CC-B2226402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BFA5A75-4CEF-4336-A086-D2E63D93719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7212ACA-1005-45AF-A834-B3E812143C0F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32DD09C-B47A-4B9A-B398-ABAD6566C68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748E-D1AD-4CDA-824C-83CCFC39D795}">
  <sheetPr>
    <pageSetUpPr fitToPage="1"/>
  </sheetPr>
  <dimension ref="A1:Q66"/>
  <sheetViews>
    <sheetView topLeftCell="A27" zoomScale="120" zoomScaleNormal="120" workbookViewId="0">
      <selection activeCell="F5" sqref="F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46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46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46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46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154-9EA7-459A-AA26-ED68C715C14D}">
  <sheetPr>
    <pageSetUpPr fitToPage="1"/>
  </sheetPr>
  <dimension ref="A1:Q66"/>
  <sheetViews>
    <sheetView zoomScale="120" zoomScaleNormal="120" workbookViewId="0">
      <selection activeCell="Q10" sqref="Q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DEFE-AAD5-4214-A868-E39CF9BDFFCF}">
  <sheetPr>
    <pageSetUpPr fitToPage="1"/>
  </sheetPr>
  <dimension ref="A1:Q66"/>
  <sheetViews>
    <sheetView zoomScale="120" zoomScaleNormal="120" workbookViewId="0">
      <selection activeCell="P7" sqref="P7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109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1084.98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C203-DB15-470E-80BC-8711C768619B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EB13-0BA4-4486-989C-E36CEE01D1DD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9AA-3D98-4208-9D81-64C475B57AFF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1140.75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DD4E-400C-4B58-AB06-89EA3FCA8FA6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1127.23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9D1-68CF-42A3-B414-8A7FDF98941A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40C8-6F77-42C3-A23E-A20231A46B1E}">
  <sheetPr>
    <pageSetUpPr fitToPage="1"/>
  </sheetPr>
  <dimension ref="A1:Q66"/>
  <sheetViews>
    <sheetView tabSelected="1"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294-A4A8-4107-8A9E-2212A794487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1029.21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12AF-58B5-48BF-8543-54917557D40F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D9BA-7E39-4204-9438-120EBEF8538B}">
  <sheetPr>
    <pageSetUpPr fitToPage="1"/>
  </sheetPr>
  <dimension ref="A1:Q66"/>
  <sheetViews>
    <sheetView zoomScale="120" zoomScaleNormal="120" workbookViewId="0">
      <selection activeCell="Q6" sqref="Q6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1198.21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6C24-4981-45C7-9B79-13181B8FE193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1041.04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4C77-5E65-4317-AC21-1AAFB58AB59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74" t="s">
        <v>119</v>
      </c>
      <c r="H7" s="75"/>
      <c r="I7" s="76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7"/>
      <c r="H8" s="78"/>
      <c r="I8" s="79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1027.52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B03-E99D-44CE-BC60-EDC70785F3BD}">
  <sheetPr>
    <pageSetUpPr fitToPage="1"/>
  </sheetPr>
  <dimension ref="A1:Q68"/>
  <sheetViews>
    <sheetView zoomScale="110" zoomScaleNormal="110" workbookViewId="0">
      <selection activeCell="P9" sqref="P9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1015.69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7936-1C3A-4413-90D6-CB9AAFFCFEC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4AFC-6A1C-4DD4-9E57-FA2FBBA27468}">
  <sheetPr>
    <pageSetUpPr fitToPage="1"/>
  </sheetPr>
  <dimension ref="A1:Q68"/>
  <sheetViews>
    <sheetView zoomScale="110" zoomScaleNormal="110" workbookViewId="0">
      <selection activeCell="G13" sqref="G13:I1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1093.43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718-1BD6-44DD-AFEC-37D7A7401B5F}">
  <sheetPr>
    <pageSetUpPr fitToPage="1"/>
  </sheetPr>
  <dimension ref="A1:Q69"/>
  <sheetViews>
    <sheetView zoomScale="120" zoomScaleNormal="120" workbookViewId="0">
      <selection activeCell="H43" sqref="H43:I4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/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>
        <v>9</v>
      </c>
      <c r="B14" s="32">
        <v>10</v>
      </c>
      <c r="C14" s="32">
        <v>11</v>
      </c>
      <c r="D14" s="32">
        <v>12</v>
      </c>
      <c r="E14" s="32">
        <v>13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>
        <v>16</v>
      </c>
      <c r="B15" s="32">
        <v>17</v>
      </c>
      <c r="C15" s="32">
        <v>18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/>
      <c r="H20" s="47"/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8"/>
      <c r="H21" s="47" t="s">
        <v>36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/>
      <c r="H22" s="47" t="s">
        <v>100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14"/>
      <c r="H23" s="47" t="s">
        <v>101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38</v>
      </c>
      <c r="H24" s="47" t="s">
        <v>39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41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 t="s">
        <v>43</v>
      </c>
      <c r="H26" s="47" t="s">
        <v>44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64" t="s">
        <v>45</v>
      </c>
      <c r="H27" s="65"/>
      <c r="I27" s="66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14</v>
      </c>
      <c r="H29" s="47" t="s">
        <v>31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17</v>
      </c>
      <c r="H30" s="47" t="s">
        <v>48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64" t="s">
        <v>49</v>
      </c>
      <c r="H31" s="65"/>
      <c r="I31" s="66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/>
      <c r="H32" s="47" t="s">
        <v>36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/>
      <c r="H33" s="47" t="s">
        <v>37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8"/>
      <c r="H38" s="47" t="s">
        <v>60</v>
      </c>
      <c r="I38" s="48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64" t="s">
        <v>58</v>
      </c>
      <c r="H39" s="65"/>
      <c r="I39" s="66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7" t="s">
        <v>59</v>
      </c>
      <c r="H40" s="47" t="s">
        <v>60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64" t="s">
        <v>61</v>
      </c>
      <c r="H41" s="65"/>
      <c r="I41" s="66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13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26</v>
      </c>
      <c r="H43" s="47" t="s">
        <v>64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30</v>
      </c>
      <c r="H44" s="47" t="s">
        <v>67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8">
        <v>27</v>
      </c>
      <c r="H45" s="47" t="s">
        <v>31</v>
      </c>
      <c r="I45" s="48"/>
      <c r="K45" s="2"/>
      <c r="L45" s="2"/>
      <c r="M45" s="2">
        <v>1</v>
      </c>
      <c r="N45" s="2">
        <v>2</v>
      </c>
      <c r="O45" s="2">
        <v>3</v>
      </c>
    </row>
    <row r="46" spans="1:15" ht="15" customHeight="1" thickBot="1" x14ac:dyDescent="0.4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8">
        <v>31</v>
      </c>
      <c r="H46" s="52" t="s">
        <v>70</v>
      </c>
      <c r="I46" s="53"/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18" t="s">
        <v>72</v>
      </c>
      <c r="H47" s="35"/>
      <c r="I47" s="19" t="s">
        <v>73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74</v>
      </c>
      <c r="H48" s="47"/>
      <c r="I48" s="20" t="s">
        <v>75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76</v>
      </c>
      <c r="H49" s="47"/>
      <c r="I49" s="20" t="s">
        <v>77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49" t="s">
        <v>79</v>
      </c>
      <c r="H50" s="47"/>
      <c r="I50" s="20" t="s">
        <v>80</v>
      </c>
      <c r="K50" s="2"/>
      <c r="L50" s="2"/>
    </row>
    <row r="51" spans="1:15" ht="15" customHeight="1" thickBot="1" x14ac:dyDescent="0.4">
      <c r="G51" s="54" t="s">
        <v>81</v>
      </c>
      <c r="H51" s="52"/>
      <c r="I51" s="20" t="s">
        <v>82</v>
      </c>
    </row>
    <row r="52" spans="1:15" ht="15" customHeight="1" x14ac:dyDescent="0.35">
      <c r="A52" s="2"/>
      <c r="G52" s="21" t="s">
        <v>83</v>
      </c>
      <c r="H52" s="60"/>
      <c r="I52" s="61"/>
    </row>
    <row r="53" spans="1:15" ht="15" customHeight="1" x14ac:dyDescent="0.35">
      <c r="G53" s="22"/>
      <c r="H53" s="47" t="s">
        <v>84</v>
      </c>
      <c r="I53" s="48"/>
    </row>
    <row r="54" spans="1:15" ht="15" customHeight="1" x14ac:dyDescent="0.35">
      <c r="A54" s="2"/>
      <c r="G54" s="22"/>
      <c r="H54" s="47" t="s">
        <v>85</v>
      </c>
      <c r="I54" s="48"/>
    </row>
    <row r="55" spans="1:15" ht="15" customHeight="1" thickBot="1" x14ac:dyDescent="0.4">
      <c r="A55" s="2"/>
      <c r="G55" s="22"/>
      <c r="H55" s="47" t="s">
        <v>86</v>
      </c>
      <c r="I55" s="48"/>
    </row>
    <row r="56" spans="1:15" ht="15" customHeight="1" x14ac:dyDescent="0.35">
      <c r="A56" s="2"/>
      <c r="G56" s="23" t="s">
        <v>87</v>
      </c>
      <c r="H56" s="47" t="s">
        <v>88</v>
      </c>
      <c r="I56" s="48"/>
      <c r="K56" s="62" t="s">
        <v>89</v>
      </c>
      <c r="L56" s="63"/>
      <c r="M56" s="63"/>
      <c r="N56" s="57">
        <f>SUM(D11,D19,D27,D35,D43,N3,N11,N19,N27,N35)</f>
        <v>169</v>
      </c>
      <c r="O56" s="58"/>
    </row>
    <row r="57" spans="1:15" ht="15" customHeight="1" x14ac:dyDescent="0.35">
      <c r="A57" s="2"/>
      <c r="G57" s="24" t="s">
        <v>90</v>
      </c>
      <c r="H57" s="47" t="s">
        <v>91</v>
      </c>
      <c r="I57" s="48"/>
      <c r="K57" s="49" t="s">
        <v>92</v>
      </c>
      <c r="L57" s="47"/>
      <c r="M57" s="47"/>
      <c r="N57" s="50"/>
      <c r="O57" s="51"/>
    </row>
    <row r="58" spans="1:15" ht="15" customHeight="1" thickBot="1" x14ac:dyDescent="0.4">
      <c r="G58" s="25" t="s">
        <v>93</v>
      </c>
      <c r="H58" s="52" t="s">
        <v>94</v>
      </c>
      <c r="I58" s="53"/>
      <c r="K58" s="54" t="s">
        <v>95</v>
      </c>
      <c r="L58" s="52"/>
      <c r="M58" s="52"/>
      <c r="N58" s="55">
        <f>SUM(E11,E19,E27,E35,E43,O3,O11,O19,O27,O35,O43)</f>
        <v>189</v>
      </c>
      <c r="O58" s="56"/>
    </row>
    <row r="59" spans="1:15" ht="15" customHeight="1" x14ac:dyDescent="0.35">
      <c r="H59" t="s">
        <v>125</v>
      </c>
      <c r="I59">
        <f>D43+D35+D27+D19+D11</f>
        <v>79</v>
      </c>
    </row>
    <row r="60" spans="1:15" ht="15" customHeight="1" x14ac:dyDescent="0.35">
      <c r="H60" t="s">
        <v>126</v>
      </c>
      <c r="I60">
        <f>N35+N27+N19+N11+N3</f>
        <v>90</v>
      </c>
    </row>
    <row r="68" spans="7:9" ht="15.5" x14ac:dyDescent="0.35">
      <c r="H68" s="26"/>
      <c r="I68" s="17"/>
    </row>
    <row r="69" spans="7:9" ht="15.5" x14ac:dyDescent="0.35">
      <c r="G69" s="26"/>
    </row>
  </sheetData>
  <mergeCells count="69">
    <mergeCell ref="A19:C19"/>
    <mergeCell ref="H14:I14"/>
    <mergeCell ref="A3:C3"/>
    <mergeCell ref="K3:M3"/>
    <mergeCell ref="H10:I10"/>
    <mergeCell ref="A11:C11"/>
    <mergeCell ref="H11:I11"/>
    <mergeCell ref="K11:M11"/>
    <mergeCell ref="G6:I6"/>
    <mergeCell ref="G7:I8"/>
    <mergeCell ref="G9:I9"/>
    <mergeCell ref="H12:I12"/>
    <mergeCell ref="K27:M27"/>
    <mergeCell ref="K19:M19"/>
    <mergeCell ref="H20:I20"/>
    <mergeCell ref="H21:I21"/>
    <mergeCell ref="H22:I22"/>
    <mergeCell ref="H24:I24"/>
    <mergeCell ref="H23:I23"/>
    <mergeCell ref="A27:C27"/>
    <mergeCell ref="H29:I29"/>
    <mergeCell ref="H30:I30"/>
    <mergeCell ref="H32:I32"/>
    <mergeCell ref="G27:I27"/>
    <mergeCell ref="H28:I28"/>
    <mergeCell ref="G31:I31"/>
    <mergeCell ref="A43:C43"/>
    <mergeCell ref="K43:M43"/>
    <mergeCell ref="A35:C35"/>
    <mergeCell ref="K35:M35"/>
    <mergeCell ref="H38:I38"/>
    <mergeCell ref="H35:I35"/>
    <mergeCell ref="G36:I36"/>
    <mergeCell ref="H37:I37"/>
    <mergeCell ref="G41:I41"/>
    <mergeCell ref="H42:I42"/>
    <mergeCell ref="G39:I39"/>
    <mergeCell ref="H40:I40"/>
    <mergeCell ref="H43:I43"/>
    <mergeCell ref="H44:I44"/>
    <mergeCell ref="G13:I13"/>
    <mergeCell ref="H15:I15"/>
    <mergeCell ref="G16:I16"/>
    <mergeCell ref="H18:I18"/>
    <mergeCell ref="G19:I19"/>
    <mergeCell ref="H17:I17"/>
    <mergeCell ref="H34:I34"/>
    <mergeCell ref="G25:I25"/>
    <mergeCell ref="H26:I26"/>
    <mergeCell ref="H33:I33"/>
    <mergeCell ref="N56:O56"/>
    <mergeCell ref="K57:M57"/>
    <mergeCell ref="N57:O57"/>
    <mergeCell ref="K58:M58"/>
    <mergeCell ref="N58:O58"/>
    <mergeCell ref="H45:I45"/>
    <mergeCell ref="H56:I56"/>
    <mergeCell ref="H57:I57"/>
    <mergeCell ref="H58:I58"/>
    <mergeCell ref="K56:M56"/>
    <mergeCell ref="H46:I46"/>
    <mergeCell ref="G48:H48"/>
    <mergeCell ref="G49:H49"/>
    <mergeCell ref="G50:H50"/>
    <mergeCell ref="G51:H51"/>
    <mergeCell ref="H52:I52"/>
    <mergeCell ref="H53:I53"/>
    <mergeCell ref="H54:I54"/>
    <mergeCell ref="H55:I55"/>
  </mergeCells>
  <phoneticPr fontId="14" type="noConversion"/>
  <printOptions horizontalCentered="1"/>
  <pageMargins left="0" right="0" top="0.75" bottom="0" header="0.3" footer="0"/>
  <pageSetup scale="84" fitToWidth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DFC-3521-4749-A3B0-1AE50519C3C4}">
  <sheetPr>
    <pageSetUpPr fitToPage="1"/>
  </sheetPr>
  <dimension ref="A1:Q68"/>
  <sheetViews>
    <sheetView zoomScale="110" zoomScaleNormal="110" workbookViewId="0">
      <selection activeCell="Q55" sqref="Q5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127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/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>
      <c r="H58" t="s">
        <v>125</v>
      </c>
      <c r="I58">
        <f>D43+D35+D27+D19+D11</f>
        <v>79</v>
      </c>
    </row>
    <row r="59" spans="1:15" ht="15" customHeight="1" x14ac:dyDescent="0.35">
      <c r="H59" t="s">
        <v>126</v>
      </c>
      <c r="I59">
        <f>N35+N27+N19+N11+N3</f>
        <v>90</v>
      </c>
    </row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3:I23"/>
    <mergeCell ref="G24:I24"/>
    <mergeCell ref="H25:I25"/>
    <mergeCell ref="H15:I15"/>
    <mergeCell ref="G16:I16"/>
    <mergeCell ref="H17:I17"/>
    <mergeCell ref="H18:I18"/>
    <mergeCell ref="H20:I20"/>
    <mergeCell ref="H21:I21"/>
    <mergeCell ref="H22:I22"/>
    <mergeCell ref="A27:C27"/>
    <mergeCell ref="G26:I26"/>
    <mergeCell ref="K27:M27"/>
    <mergeCell ref="A35:C35"/>
    <mergeCell ref="H34:I34"/>
    <mergeCell ref="K35:M35"/>
    <mergeCell ref="H27:I27"/>
    <mergeCell ref="H37:I37"/>
    <mergeCell ref="H28:I28"/>
    <mergeCell ref="H29:I29"/>
    <mergeCell ref="G30:I30"/>
    <mergeCell ref="H31:I31"/>
    <mergeCell ref="H32:I32"/>
    <mergeCell ref="H33:I33"/>
    <mergeCell ref="G38:I38"/>
    <mergeCell ref="H39:I39"/>
    <mergeCell ref="G40:I40"/>
    <mergeCell ref="H41:I41"/>
    <mergeCell ref="A43:C43"/>
    <mergeCell ref="H42:I42"/>
    <mergeCell ref="H54:I54"/>
    <mergeCell ref="K43:M43"/>
    <mergeCell ref="H43:I43"/>
    <mergeCell ref="H44:I44"/>
    <mergeCell ref="H45:I45"/>
    <mergeCell ref="G47:H47"/>
    <mergeCell ref="G48:H48"/>
    <mergeCell ref="H57:I57"/>
    <mergeCell ref="K57:M57"/>
    <mergeCell ref="N57:O57"/>
    <mergeCell ref="G36:I36"/>
    <mergeCell ref="H35:I35"/>
    <mergeCell ref="H55:I55"/>
    <mergeCell ref="K55:M55"/>
    <mergeCell ref="N55:O55"/>
    <mergeCell ref="H56:I56"/>
    <mergeCell ref="K56:M56"/>
    <mergeCell ref="N56:O56"/>
    <mergeCell ref="G49:H49"/>
    <mergeCell ref="G50:H50"/>
    <mergeCell ref="H51:I51"/>
    <mergeCell ref="H52:I52"/>
    <mergeCell ref="H53:I53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EE4F-EE35-4CF9-8A0D-DAC8DF9820B0}">
  <sheetPr>
    <pageSetUpPr fitToPage="1"/>
  </sheetPr>
  <dimension ref="A1:Q66"/>
  <sheetViews>
    <sheetView zoomScale="120" zoomScaleNormal="120" workbookViewId="0">
      <selection activeCell="Q5" sqref="Q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128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/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  <c r="H56" t="s">
        <v>125</v>
      </c>
      <c r="I56">
        <f>D43+D35+D27+D19+D11</f>
        <v>79</v>
      </c>
    </row>
    <row r="57" spans="1:15" ht="15" customHeight="1" x14ac:dyDescent="0.35">
      <c r="A57" s="2"/>
      <c r="H57" t="s">
        <v>126</v>
      </c>
      <c r="I57">
        <f>N35+N27+N19+N11+N3</f>
        <v>90</v>
      </c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K11:M11"/>
    <mergeCell ref="H12:I12"/>
    <mergeCell ref="G13:I13"/>
    <mergeCell ref="K19:M19"/>
    <mergeCell ref="K3:M3"/>
    <mergeCell ref="G6:I6"/>
    <mergeCell ref="G7:I8"/>
    <mergeCell ref="G9:I9"/>
    <mergeCell ref="H10:I10"/>
    <mergeCell ref="H21:I21"/>
    <mergeCell ref="A19:C19"/>
    <mergeCell ref="G19:I19"/>
    <mergeCell ref="H14:I14"/>
    <mergeCell ref="A3:C3"/>
    <mergeCell ref="A11:C11"/>
    <mergeCell ref="H11:I11"/>
    <mergeCell ref="H15:I15"/>
    <mergeCell ref="G16:I16"/>
    <mergeCell ref="H17:I17"/>
    <mergeCell ref="H18:I18"/>
    <mergeCell ref="H20:I20"/>
    <mergeCell ref="H22:I22"/>
    <mergeCell ref="G23:I23"/>
    <mergeCell ref="H24:I24"/>
    <mergeCell ref="G29:I29"/>
    <mergeCell ref="H30:I30"/>
    <mergeCell ref="A35:C35"/>
    <mergeCell ref="H33:I33"/>
    <mergeCell ref="A27:C27"/>
    <mergeCell ref="G25:I25"/>
    <mergeCell ref="K27:M27"/>
    <mergeCell ref="H27:I27"/>
    <mergeCell ref="H28:I28"/>
    <mergeCell ref="K35:M35"/>
    <mergeCell ref="G34:I34"/>
    <mergeCell ref="H35:I35"/>
    <mergeCell ref="H26:I26"/>
    <mergeCell ref="H31:I31"/>
    <mergeCell ref="H32:I32"/>
    <mergeCell ref="G36:I36"/>
    <mergeCell ref="H37:I37"/>
    <mergeCell ref="G38:I38"/>
    <mergeCell ref="H39:I39"/>
    <mergeCell ref="A43:C43"/>
    <mergeCell ref="H40:I40"/>
    <mergeCell ref="H52:I52"/>
    <mergeCell ref="K43:M43"/>
    <mergeCell ref="H41:I41"/>
    <mergeCell ref="H42:I42"/>
    <mergeCell ref="H43:I43"/>
    <mergeCell ref="G45:H45"/>
    <mergeCell ref="G46:H46"/>
    <mergeCell ref="G47:H47"/>
    <mergeCell ref="G48:H48"/>
    <mergeCell ref="H49:I49"/>
    <mergeCell ref="H50:I50"/>
    <mergeCell ref="H51:I51"/>
    <mergeCell ref="H55:I55"/>
    <mergeCell ref="K55:M55"/>
    <mergeCell ref="N55:O55"/>
    <mergeCell ref="H53:I53"/>
    <mergeCell ref="K53:M53"/>
    <mergeCell ref="N53:O53"/>
    <mergeCell ref="H54:I54"/>
    <mergeCell ref="K54:M54"/>
    <mergeCell ref="N54:O54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4709-AF17-4909-93BB-41C650CF5621}">
  <sheetPr>
    <pageSetUpPr fitToPage="1"/>
  </sheetPr>
  <dimension ref="A1:S26"/>
  <sheetViews>
    <sheetView workbookViewId="0">
      <pane xSplit="1" topLeftCell="B1" activePane="topRight" state="frozen"/>
      <selection activeCell="A5" sqref="A5"/>
      <selection pane="topRight" activeCell="F7" sqref="F7"/>
    </sheetView>
  </sheetViews>
  <sheetFormatPr defaultRowHeight="14.5" x14ac:dyDescent="0.35"/>
  <cols>
    <col min="1" max="1" width="20.81640625" bestFit="1" customWidth="1"/>
    <col min="2" max="2" width="9.81640625" bestFit="1" customWidth="1"/>
    <col min="3" max="3" width="8.81640625" bestFit="1" customWidth="1"/>
    <col min="4" max="4" width="3.54296875" customWidth="1"/>
    <col min="5" max="5" width="10.1796875" bestFit="1" customWidth="1"/>
    <col min="6" max="6" width="3" customWidth="1"/>
    <col min="7" max="7" width="13.54296875" bestFit="1" customWidth="1"/>
    <col min="8" max="8" width="4" customWidth="1"/>
    <col min="9" max="10" width="9.54296875" bestFit="1" customWidth="1"/>
    <col min="11" max="11" width="10.453125" bestFit="1" customWidth="1"/>
    <col min="12" max="12" width="9.54296875" bestFit="1" customWidth="1"/>
    <col min="13" max="13" width="7" bestFit="1" customWidth="1"/>
    <col min="14" max="14" width="6" customWidth="1"/>
    <col min="15" max="15" width="8.1796875" bestFit="1" customWidth="1"/>
    <col min="16" max="16" width="5.81640625" bestFit="1" customWidth="1"/>
    <col min="17" max="17" width="14" bestFit="1" customWidth="1"/>
    <col min="18" max="18" width="14.54296875" bestFit="1" customWidth="1"/>
    <col min="19" max="19" width="18" bestFit="1" customWidth="1"/>
    <col min="20" max="20" width="3.453125" customWidth="1"/>
    <col min="21" max="21" width="2.1796875" customWidth="1"/>
  </cols>
  <sheetData>
    <row r="1" spans="1:19" x14ac:dyDescent="0.35">
      <c r="A1" t="s">
        <v>129</v>
      </c>
      <c r="B1" t="s">
        <v>130</v>
      </c>
      <c r="C1" t="s">
        <v>131</v>
      </c>
      <c r="E1" t="s">
        <v>132</v>
      </c>
      <c r="G1" t="s">
        <v>133</v>
      </c>
      <c r="I1" t="s">
        <v>134</v>
      </c>
      <c r="J1" t="s">
        <v>135</v>
      </c>
      <c r="K1" t="s">
        <v>136</v>
      </c>
      <c r="L1" t="s">
        <v>137</v>
      </c>
      <c r="O1" t="s">
        <v>138</v>
      </c>
      <c r="P1" t="s">
        <v>139</v>
      </c>
      <c r="Q1" t="s">
        <v>140</v>
      </c>
      <c r="R1" t="s">
        <v>141</v>
      </c>
      <c r="S1" t="s">
        <v>142</v>
      </c>
    </row>
    <row r="2" spans="1:19" x14ac:dyDescent="0.35">
      <c r="A2" t="s">
        <v>143</v>
      </c>
      <c r="B2" s="2"/>
      <c r="C2" s="2" t="s">
        <v>144</v>
      </c>
      <c r="E2">
        <f>I2*173</f>
        <v>1124.5</v>
      </c>
      <c r="G2">
        <f>I2*169</f>
        <v>1098.5</v>
      </c>
      <c r="I2">
        <v>6.5</v>
      </c>
      <c r="J2">
        <f>E2/I2</f>
        <v>173</v>
      </c>
      <c r="K2">
        <f>E2-920</f>
        <v>204.5</v>
      </c>
      <c r="L2" s="27">
        <f>K2/I2</f>
        <v>31.46153846153846</v>
      </c>
      <c r="M2" s="28">
        <f>K2/E2</f>
        <v>0.18185860382392174</v>
      </c>
      <c r="Q2">
        <f>O2*I2+P2</f>
        <v>0</v>
      </c>
      <c r="R2">
        <f>K2-Q2</f>
        <v>204.5</v>
      </c>
      <c r="S2" s="27">
        <f>R2/I2</f>
        <v>31.46153846153846</v>
      </c>
    </row>
    <row r="3" spans="1:19" x14ac:dyDescent="0.35">
      <c r="A3" t="s">
        <v>145</v>
      </c>
      <c r="B3" s="2"/>
      <c r="C3" s="2" t="s">
        <v>144</v>
      </c>
      <c r="E3">
        <f t="shared" ref="E3:E25" si="0">I3*173</f>
        <v>1226.57</v>
      </c>
      <c r="G3">
        <f t="shared" ref="G3:G25" si="1">I3*169</f>
        <v>1198.21</v>
      </c>
      <c r="I3">
        <v>7.09</v>
      </c>
      <c r="J3">
        <f t="shared" ref="J3:J25" si="2">E3/I3</f>
        <v>173</v>
      </c>
      <c r="K3">
        <f t="shared" ref="K3:K25" si="3">E3-920</f>
        <v>306.56999999999994</v>
      </c>
      <c r="L3" s="29">
        <f t="shared" ref="L3:L25" si="4">K3/I3</f>
        <v>43.239774330042302</v>
      </c>
      <c r="M3" s="28">
        <f t="shared" ref="M3:M25" si="5">K3/E3</f>
        <v>0.2499408920811694</v>
      </c>
      <c r="Q3">
        <f t="shared" ref="Q3:Q25" si="6">O3*I3+P3</f>
        <v>0</v>
      </c>
      <c r="R3">
        <f t="shared" ref="R3:R25" si="7">K3-Q3</f>
        <v>306.56999999999994</v>
      </c>
      <c r="S3" s="27">
        <f t="shared" ref="S3:S25" si="8">R3/I3</f>
        <v>43.239774330042302</v>
      </c>
    </row>
    <row r="4" spans="1:19" x14ac:dyDescent="0.35">
      <c r="A4" t="s">
        <v>146</v>
      </c>
      <c r="B4" s="44"/>
      <c r="C4" s="44" t="s">
        <v>144</v>
      </c>
      <c r="E4">
        <f t="shared" si="0"/>
        <v>1138.3399999999999</v>
      </c>
      <c r="G4">
        <f t="shared" si="1"/>
        <v>1112.02</v>
      </c>
      <c r="I4">
        <v>6.58</v>
      </c>
      <c r="J4" s="30">
        <f t="shared" si="2"/>
        <v>172.99999999999997</v>
      </c>
      <c r="K4">
        <f t="shared" si="3"/>
        <v>218.33999999999992</v>
      </c>
      <c r="L4" s="29">
        <f t="shared" si="4"/>
        <v>33.18237082066868</v>
      </c>
      <c r="M4" s="28">
        <f t="shared" si="5"/>
        <v>0.1918056116801658</v>
      </c>
      <c r="Q4">
        <f t="shared" si="6"/>
        <v>0</v>
      </c>
      <c r="R4">
        <f t="shared" si="7"/>
        <v>218.33999999999992</v>
      </c>
      <c r="S4" s="27">
        <f t="shared" si="8"/>
        <v>33.18237082066868</v>
      </c>
    </row>
    <row r="5" spans="1:19" x14ac:dyDescent="0.35">
      <c r="A5" t="s">
        <v>147</v>
      </c>
      <c r="B5" s="2" t="s">
        <v>144</v>
      </c>
      <c r="C5" s="2"/>
      <c r="E5">
        <f t="shared" si="0"/>
        <v>1038</v>
      </c>
      <c r="G5">
        <f t="shared" si="1"/>
        <v>1014</v>
      </c>
      <c r="I5">
        <v>6</v>
      </c>
      <c r="J5" s="30">
        <f t="shared" si="2"/>
        <v>173</v>
      </c>
      <c r="K5">
        <f t="shared" si="3"/>
        <v>118</v>
      </c>
      <c r="L5" s="31">
        <f t="shared" si="4"/>
        <v>19.666666666666668</v>
      </c>
      <c r="M5" s="28">
        <f t="shared" si="5"/>
        <v>0.11368015414258188</v>
      </c>
      <c r="Q5">
        <f t="shared" si="6"/>
        <v>0</v>
      </c>
      <c r="R5">
        <f t="shared" si="7"/>
        <v>118</v>
      </c>
      <c r="S5" s="31">
        <f t="shared" si="8"/>
        <v>19.666666666666668</v>
      </c>
    </row>
    <row r="6" spans="1:19" x14ac:dyDescent="0.35">
      <c r="A6" t="s">
        <v>148</v>
      </c>
      <c r="B6" s="2" t="s">
        <v>144</v>
      </c>
      <c r="C6" s="2"/>
      <c r="E6">
        <f t="shared" si="0"/>
        <v>980.91</v>
      </c>
      <c r="G6">
        <f t="shared" si="1"/>
        <v>958.23</v>
      </c>
      <c r="I6">
        <v>5.67</v>
      </c>
      <c r="J6">
        <f t="shared" si="2"/>
        <v>173</v>
      </c>
      <c r="K6">
        <f t="shared" si="3"/>
        <v>60.909999999999968</v>
      </c>
      <c r="L6" s="31">
        <f t="shared" si="4"/>
        <v>10.742504409171071</v>
      </c>
      <c r="M6" s="28">
        <f t="shared" si="5"/>
        <v>6.209540120908133E-2</v>
      </c>
      <c r="Q6">
        <f t="shared" si="6"/>
        <v>0</v>
      </c>
      <c r="R6">
        <f t="shared" si="7"/>
        <v>60.909999999999968</v>
      </c>
      <c r="S6" s="31">
        <f t="shared" si="8"/>
        <v>10.742504409171071</v>
      </c>
    </row>
    <row r="7" spans="1:19" x14ac:dyDescent="0.35">
      <c r="A7" t="s">
        <v>149</v>
      </c>
      <c r="B7" s="2" t="s">
        <v>144</v>
      </c>
      <c r="C7" s="2"/>
      <c r="E7">
        <f t="shared" si="0"/>
        <v>1038</v>
      </c>
      <c r="G7">
        <f t="shared" si="1"/>
        <v>1014</v>
      </c>
      <c r="I7">
        <v>6</v>
      </c>
      <c r="J7">
        <f t="shared" si="2"/>
        <v>173</v>
      </c>
      <c r="K7">
        <f t="shared" si="3"/>
        <v>118</v>
      </c>
      <c r="L7" s="29">
        <f t="shared" si="4"/>
        <v>19.666666666666668</v>
      </c>
      <c r="M7" s="28">
        <f t="shared" si="5"/>
        <v>0.11368015414258188</v>
      </c>
      <c r="Q7">
        <f t="shared" si="6"/>
        <v>0</v>
      </c>
      <c r="R7">
        <f t="shared" si="7"/>
        <v>118</v>
      </c>
      <c r="S7" s="31">
        <f t="shared" si="8"/>
        <v>19.666666666666668</v>
      </c>
    </row>
    <row r="8" spans="1:19" x14ac:dyDescent="0.35">
      <c r="A8" t="s">
        <v>150</v>
      </c>
      <c r="B8" s="2" t="s">
        <v>144</v>
      </c>
      <c r="C8" s="2"/>
      <c r="E8">
        <f t="shared" si="0"/>
        <v>999.94</v>
      </c>
      <c r="G8">
        <f t="shared" si="1"/>
        <v>976.82</v>
      </c>
      <c r="I8">
        <v>5.78</v>
      </c>
      <c r="J8">
        <f t="shared" si="2"/>
        <v>173</v>
      </c>
      <c r="K8">
        <f t="shared" si="3"/>
        <v>79.940000000000055</v>
      </c>
      <c r="L8" s="31">
        <f t="shared" si="4"/>
        <v>13.830449826989629</v>
      </c>
      <c r="M8" s="28">
        <f t="shared" si="5"/>
        <v>7.9944796687801314E-2</v>
      </c>
      <c r="Q8">
        <f t="shared" si="6"/>
        <v>0</v>
      </c>
      <c r="R8">
        <f t="shared" si="7"/>
        <v>79.940000000000055</v>
      </c>
      <c r="S8" s="31">
        <f t="shared" si="8"/>
        <v>13.830449826989629</v>
      </c>
    </row>
    <row r="9" spans="1:19" x14ac:dyDescent="0.35">
      <c r="A9" t="s">
        <v>151</v>
      </c>
      <c r="B9" s="2" t="s">
        <v>144</v>
      </c>
      <c r="C9" s="2"/>
      <c r="E9">
        <f t="shared" si="0"/>
        <v>1138.3399999999999</v>
      </c>
      <c r="G9">
        <f t="shared" si="1"/>
        <v>1112.02</v>
      </c>
      <c r="I9">
        <v>6.58</v>
      </c>
      <c r="J9">
        <f t="shared" si="2"/>
        <v>172.99999999999997</v>
      </c>
      <c r="K9">
        <f t="shared" si="3"/>
        <v>218.33999999999992</v>
      </c>
      <c r="L9" s="27">
        <f t="shared" si="4"/>
        <v>33.18237082066868</v>
      </c>
      <c r="M9" s="28">
        <f t="shared" si="5"/>
        <v>0.1918056116801658</v>
      </c>
      <c r="Q9">
        <f t="shared" si="6"/>
        <v>0</v>
      </c>
      <c r="R9">
        <f t="shared" si="7"/>
        <v>218.33999999999992</v>
      </c>
      <c r="S9" s="27">
        <f t="shared" si="8"/>
        <v>33.18237082066868</v>
      </c>
    </row>
    <row r="10" spans="1:19" x14ac:dyDescent="0.35">
      <c r="A10" t="s">
        <v>152</v>
      </c>
      <c r="B10" s="2" t="s">
        <v>144</v>
      </c>
      <c r="C10" s="2"/>
      <c r="E10">
        <f t="shared" si="0"/>
        <v>1138.3399999999999</v>
      </c>
      <c r="G10">
        <f t="shared" si="1"/>
        <v>1112.02</v>
      </c>
      <c r="I10">
        <v>6.58</v>
      </c>
      <c r="J10">
        <f t="shared" si="2"/>
        <v>172.99999999999997</v>
      </c>
      <c r="K10">
        <f t="shared" si="3"/>
        <v>218.33999999999992</v>
      </c>
      <c r="L10" s="27">
        <f t="shared" si="4"/>
        <v>33.18237082066868</v>
      </c>
      <c r="M10" s="28">
        <f t="shared" si="5"/>
        <v>0.1918056116801658</v>
      </c>
      <c r="Q10">
        <f t="shared" si="6"/>
        <v>0</v>
      </c>
      <c r="R10">
        <f t="shared" si="7"/>
        <v>218.33999999999992</v>
      </c>
      <c r="S10" s="27">
        <f t="shared" si="8"/>
        <v>33.18237082066868</v>
      </c>
    </row>
    <row r="11" spans="1:19" x14ac:dyDescent="0.35">
      <c r="A11" t="s">
        <v>153</v>
      </c>
      <c r="B11" s="2"/>
      <c r="C11" s="2" t="s">
        <v>144</v>
      </c>
      <c r="E11">
        <f t="shared" si="0"/>
        <v>1095.0899999999999</v>
      </c>
      <c r="G11">
        <f t="shared" si="1"/>
        <v>1069.77</v>
      </c>
      <c r="I11">
        <v>6.33</v>
      </c>
      <c r="J11">
        <f t="shared" si="2"/>
        <v>172.99999999999997</v>
      </c>
      <c r="K11">
        <f t="shared" si="3"/>
        <v>175.08999999999992</v>
      </c>
      <c r="L11" s="27">
        <f t="shared" si="4"/>
        <v>27.660347551342799</v>
      </c>
      <c r="M11" s="28">
        <f t="shared" si="5"/>
        <v>0.15988640203088325</v>
      </c>
      <c r="Q11">
        <f t="shared" si="6"/>
        <v>0</v>
      </c>
      <c r="R11">
        <f t="shared" si="7"/>
        <v>175.08999999999992</v>
      </c>
      <c r="S11" s="27">
        <f t="shared" si="8"/>
        <v>27.660347551342799</v>
      </c>
    </row>
    <row r="12" spans="1:19" x14ac:dyDescent="0.35">
      <c r="A12" t="s">
        <v>154</v>
      </c>
      <c r="B12" s="2"/>
      <c r="C12" s="2" t="s">
        <v>144</v>
      </c>
      <c r="E12">
        <f t="shared" si="0"/>
        <v>1110.6600000000001</v>
      </c>
      <c r="G12">
        <f t="shared" si="1"/>
        <v>1084.98</v>
      </c>
      <c r="I12">
        <v>6.42</v>
      </c>
      <c r="J12">
        <f t="shared" si="2"/>
        <v>173.00000000000003</v>
      </c>
      <c r="K12">
        <f t="shared" si="3"/>
        <v>190.66000000000008</v>
      </c>
      <c r="L12" s="27">
        <f t="shared" si="4"/>
        <v>29.697819314641759</v>
      </c>
      <c r="M12" s="28">
        <f t="shared" si="5"/>
        <v>0.17166369546035698</v>
      </c>
      <c r="Q12">
        <f t="shared" si="6"/>
        <v>0</v>
      </c>
      <c r="R12">
        <f t="shared" si="7"/>
        <v>190.66000000000008</v>
      </c>
      <c r="S12" s="27">
        <f t="shared" si="8"/>
        <v>29.697819314641759</v>
      </c>
    </row>
    <row r="13" spans="1:19" x14ac:dyDescent="0.35">
      <c r="A13" t="s">
        <v>155</v>
      </c>
      <c r="B13" s="2" t="s">
        <v>144</v>
      </c>
      <c r="C13" s="2"/>
      <c r="E13">
        <f t="shared" si="0"/>
        <v>1124.5</v>
      </c>
      <c r="G13">
        <f t="shared" si="1"/>
        <v>1098.5</v>
      </c>
      <c r="I13">
        <v>6.5</v>
      </c>
      <c r="J13">
        <f t="shared" si="2"/>
        <v>173</v>
      </c>
      <c r="K13">
        <f t="shared" si="3"/>
        <v>204.5</v>
      </c>
      <c r="L13" s="29">
        <f t="shared" si="4"/>
        <v>31.46153846153846</v>
      </c>
      <c r="M13" s="28">
        <f t="shared" si="5"/>
        <v>0.18185860382392174</v>
      </c>
      <c r="Q13">
        <f t="shared" si="6"/>
        <v>0</v>
      </c>
      <c r="R13">
        <f t="shared" si="7"/>
        <v>204.5</v>
      </c>
      <c r="S13" s="27">
        <f t="shared" si="8"/>
        <v>31.46153846153846</v>
      </c>
    </row>
    <row r="14" spans="1:19" x14ac:dyDescent="0.35">
      <c r="A14" t="s">
        <v>156</v>
      </c>
      <c r="B14" s="2" t="s">
        <v>144</v>
      </c>
      <c r="C14" s="2"/>
      <c r="E14">
        <f t="shared" si="0"/>
        <v>1138.3399999999999</v>
      </c>
      <c r="G14">
        <f t="shared" si="1"/>
        <v>1112.02</v>
      </c>
      <c r="I14">
        <v>6.58</v>
      </c>
      <c r="J14">
        <f t="shared" si="2"/>
        <v>172.99999999999997</v>
      </c>
      <c r="K14">
        <f t="shared" si="3"/>
        <v>218.33999999999992</v>
      </c>
      <c r="L14" s="29">
        <f t="shared" si="4"/>
        <v>33.18237082066868</v>
      </c>
      <c r="M14" s="28">
        <f t="shared" si="5"/>
        <v>0.1918056116801658</v>
      </c>
      <c r="Q14">
        <f t="shared" si="6"/>
        <v>0</v>
      </c>
      <c r="R14">
        <f t="shared" si="7"/>
        <v>218.33999999999992</v>
      </c>
      <c r="S14" s="27">
        <f t="shared" si="8"/>
        <v>33.18237082066868</v>
      </c>
    </row>
    <row r="15" spans="1:19" x14ac:dyDescent="0.35">
      <c r="A15" t="s">
        <v>157</v>
      </c>
      <c r="B15" s="2" t="s">
        <v>144</v>
      </c>
      <c r="C15" s="2"/>
      <c r="E15">
        <f t="shared" si="0"/>
        <v>1167.75</v>
      </c>
      <c r="G15">
        <f t="shared" si="1"/>
        <v>1140.75</v>
      </c>
      <c r="I15">
        <v>6.75</v>
      </c>
      <c r="J15">
        <f t="shared" si="2"/>
        <v>173</v>
      </c>
      <c r="K15">
        <f t="shared" si="3"/>
        <v>247.75</v>
      </c>
      <c r="L15" s="29">
        <f t="shared" si="4"/>
        <v>36.703703703703702</v>
      </c>
      <c r="M15" s="28">
        <f t="shared" si="5"/>
        <v>0.21216013701562836</v>
      </c>
      <c r="Q15">
        <f t="shared" si="6"/>
        <v>0</v>
      </c>
      <c r="R15">
        <f t="shared" si="7"/>
        <v>247.75</v>
      </c>
      <c r="S15" s="27">
        <f t="shared" si="8"/>
        <v>36.703703703703702</v>
      </c>
    </row>
    <row r="16" spans="1:19" x14ac:dyDescent="0.35">
      <c r="A16" t="s">
        <v>158</v>
      </c>
      <c r="B16" s="2" t="s">
        <v>144</v>
      </c>
      <c r="C16" s="2"/>
      <c r="E16">
        <f t="shared" si="0"/>
        <v>1153.9100000000001</v>
      </c>
      <c r="G16">
        <f t="shared" si="1"/>
        <v>1127.23</v>
      </c>
      <c r="I16">
        <v>6.67</v>
      </c>
      <c r="J16">
        <f t="shared" si="2"/>
        <v>173</v>
      </c>
      <c r="K16">
        <f t="shared" si="3"/>
        <v>233.91000000000008</v>
      </c>
      <c r="L16" s="29">
        <f t="shared" si="4"/>
        <v>35.068965517241395</v>
      </c>
      <c r="M16" s="28">
        <f t="shared" si="5"/>
        <v>0.20271078333665543</v>
      </c>
      <c r="Q16">
        <f t="shared" si="6"/>
        <v>0</v>
      </c>
      <c r="R16">
        <f t="shared" si="7"/>
        <v>233.91000000000008</v>
      </c>
      <c r="S16" s="27">
        <f t="shared" si="8"/>
        <v>35.068965517241395</v>
      </c>
    </row>
    <row r="17" spans="1:19" x14ac:dyDescent="0.35">
      <c r="A17" t="s">
        <v>159</v>
      </c>
      <c r="B17" s="44" t="s">
        <v>144</v>
      </c>
      <c r="C17" s="44"/>
      <c r="E17">
        <f t="shared" si="0"/>
        <v>1124.5</v>
      </c>
      <c r="G17">
        <f t="shared" si="1"/>
        <v>1098.5</v>
      </c>
      <c r="I17">
        <v>6.5</v>
      </c>
      <c r="J17">
        <f t="shared" si="2"/>
        <v>173</v>
      </c>
      <c r="K17">
        <f t="shared" si="3"/>
        <v>204.5</v>
      </c>
      <c r="L17" s="27">
        <f t="shared" si="4"/>
        <v>31.46153846153846</v>
      </c>
      <c r="M17" s="28">
        <f t="shared" si="5"/>
        <v>0.18185860382392174</v>
      </c>
      <c r="Q17">
        <f t="shared" si="6"/>
        <v>0</v>
      </c>
      <c r="R17">
        <f t="shared" si="7"/>
        <v>204.5</v>
      </c>
      <c r="S17" s="27">
        <f t="shared" si="8"/>
        <v>31.46153846153846</v>
      </c>
    </row>
    <row r="18" spans="1:19" x14ac:dyDescent="0.35">
      <c r="A18" t="s">
        <v>160</v>
      </c>
      <c r="B18" s="44"/>
      <c r="C18" s="44" t="s">
        <v>144</v>
      </c>
      <c r="E18">
        <f t="shared" si="0"/>
        <v>1095.0899999999999</v>
      </c>
      <c r="G18">
        <f t="shared" si="1"/>
        <v>1069.77</v>
      </c>
      <c r="I18">
        <v>6.33</v>
      </c>
      <c r="J18">
        <f t="shared" si="2"/>
        <v>172.99999999999997</v>
      </c>
      <c r="K18">
        <f t="shared" si="3"/>
        <v>175.08999999999992</v>
      </c>
      <c r="L18" s="27">
        <f t="shared" si="4"/>
        <v>27.660347551342799</v>
      </c>
      <c r="M18" s="28">
        <f t="shared" si="5"/>
        <v>0.15988640203088325</v>
      </c>
      <c r="Q18">
        <f t="shared" si="6"/>
        <v>0</v>
      </c>
      <c r="R18">
        <f t="shared" si="7"/>
        <v>175.08999999999992</v>
      </c>
      <c r="S18" s="27">
        <f t="shared" si="8"/>
        <v>27.660347551342799</v>
      </c>
    </row>
    <row r="19" spans="1:19" x14ac:dyDescent="0.35">
      <c r="A19" t="s">
        <v>161</v>
      </c>
      <c r="B19" s="2" t="s">
        <v>144</v>
      </c>
      <c r="C19" s="2"/>
      <c r="E19">
        <f t="shared" si="0"/>
        <v>1053.57</v>
      </c>
      <c r="G19">
        <f t="shared" si="1"/>
        <v>1029.21</v>
      </c>
      <c r="I19">
        <v>6.09</v>
      </c>
      <c r="J19">
        <f t="shared" si="2"/>
        <v>173</v>
      </c>
      <c r="K19">
        <f t="shared" si="3"/>
        <v>133.56999999999994</v>
      </c>
      <c r="L19" s="27">
        <f t="shared" si="4"/>
        <v>21.932676518883405</v>
      </c>
      <c r="M19" s="28">
        <f t="shared" si="5"/>
        <v>0.12677847698776534</v>
      </c>
      <c r="Q19">
        <f t="shared" si="6"/>
        <v>0</v>
      </c>
      <c r="R19">
        <f t="shared" si="7"/>
        <v>133.56999999999994</v>
      </c>
      <c r="S19" s="31">
        <f t="shared" si="8"/>
        <v>21.932676518883405</v>
      </c>
    </row>
    <row r="20" spans="1:19" x14ac:dyDescent="0.35">
      <c r="A20" t="s">
        <v>162</v>
      </c>
      <c r="B20" s="2"/>
      <c r="C20" s="2" t="s">
        <v>144</v>
      </c>
      <c r="E20">
        <f t="shared" si="0"/>
        <v>1124.5</v>
      </c>
      <c r="G20">
        <f t="shared" si="1"/>
        <v>1098.5</v>
      </c>
      <c r="I20">
        <v>6.5</v>
      </c>
      <c r="J20">
        <f t="shared" si="2"/>
        <v>173</v>
      </c>
      <c r="K20">
        <f t="shared" si="3"/>
        <v>204.5</v>
      </c>
      <c r="L20" s="29">
        <f t="shared" si="4"/>
        <v>31.46153846153846</v>
      </c>
      <c r="M20" s="28">
        <f t="shared" si="5"/>
        <v>0.18185860382392174</v>
      </c>
      <c r="Q20">
        <f t="shared" si="6"/>
        <v>0</v>
      </c>
      <c r="R20">
        <f t="shared" si="7"/>
        <v>204.5</v>
      </c>
      <c r="S20" s="27">
        <f t="shared" si="8"/>
        <v>31.46153846153846</v>
      </c>
    </row>
    <row r="21" spans="1:19" x14ac:dyDescent="0.35">
      <c r="A21" t="s">
        <v>163</v>
      </c>
      <c r="B21" s="2" t="s">
        <v>144</v>
      </c>
      <c r="C21" s="2"/>
      <c r="E21">
        <f t="shared" si="0"/>
        <v>1065.68</v>
      </c>
      <c r="G21">
        <f t="shared" si="1"/>
        <v>1041.04</v>
      </c>
      <c r="I21">
        <v>6.16</v>
      </c>
      <c r="J21">
        <f t="shared" si="2"/>
        <v>173</v>
      </c>
      <c r="K21">
        <f t="shared" si="3"/>
        <v>145.68000000000006</v>
      </c>
      <c r="L21" s="27">
        <f t="shared" si="4"/>
        <v>23.649350649350659</v>
      </c>
      <c r="M21" s="28">
        <f t="shared" si="5"/>
        <v>0.13670144884017721</v>
      </c>
      <c r="Q21">
        <f t="shared" si="6"/>
        <v>0</v>
      </c>
      <c r="R21">
        <f t="shared" si="7"/>
        <v>145.68000000000006</v>
      </c>
      <c r="S21" s="27">
        <f t="shared" si="8"/>
        <v>23.649350649350659</v>
      </c>
    </row>
    <row r="22" spans="1:19" x14ac:dyDescent="0.35">
      <c r="A22" t="s">
        <v>164</v>
      </c>
      <c r="B22" s="2" t="s">
        <v>144</v>
      </c>
      <c r="C22" s="2"/>
      <c r="E22">
        <f t="shared" si="0"/>
        <v>1051.8399999999999</v>
      </c>
      <c r="G22">
        <f t="shared" si="1"/>
        <v>1027.52</v>
      </c>
      <c r="I22">
        <v>6.08</v>
      </c>
      <c r="J22">
        <f t="shared" si="2"/>
        <v>172.99999999999997</v>
      </c>
      <c r="K22">
        <f t="shared" si="3"/>
        <v>131.83999999999992</v>
      </c>
      <c r="L22" s="27">
        <f t="shared" si="4"/>
        <v>21.684210526315777</v>
      </c>
      <c r="M22" s="28">
        <f t="shared" si="5"/>
        <v>0.12534225737754784</v>
      </c>
      <c r="Q22">
        <f t="shared" si="6"/>
        <v>0</v>
      </c>
      <c r="R22">
        <f t="shared" si="7"/>
        <v>131.83999999999992</v>
      </c>
      <c r="S22" s="27">
        <f t="shared" si="8"/>
        <v>21.684210526315777</v>
      </c>
    </row>
    <row r="23" spans="1:19" x14ac:dyDescent="0.35">
      <c r="A23" t="s">
        <v>165</v>
      </c>
      <c r="B23" s="2" t="s">
        <v>144</v>
      </c>
      <c r="C23" s="2"/>
      <c r="E23">
        <f t="shared" si="0"/>
        <v>1039.73</v>
      </c>
      <c r="G23">
        <f t="shared" si="1"/>
        <v>1015.6899999999999</v>
      </c>
      <c r="I23">
        <v>6.01</v>
      </c>
      <c r="J23">
        <f t="shared" si="2"/>
        <v>173</v>
      </c>
      <c r="K23">
        <f t="shared" si="3"/>
        <v>119.73000000000002</v>
      </c>
      <c r="L23" s="31">
        <f t="shared" si="4"/>
        <v>19.921797004991685</v>
      </c>
      <c r="M23" s="28">
        <f t="shared" si="5"/>
        <v>0.11515489598261089</v>
      </c>
      <c r="Q23">
        <f t="shared" si="6"/>
        <v>0</v>
      </c>
      <c r="R23">
        <f t="shared" si="7"/>
        <v>119.73000000000002</v>
      </c>
      <c r="S23" s="31">
        <f t="shared" si="8"/>
        <v>19.921797004991685</v>
      </c>
    </row>
    <row r="24" spans="1:19" x14ac:dyDescent="0.35">
      <c r="A24" t="s">
        <v>166</v>
      </c>
      <c r="B24" s="2" t="s">
        <v>144</v>
      </c>
      <c r="C24" s="2"/>
      <c r="E24">
        <f t="shared" si="0"/>
        <v>1124.5</v>
      </c>
      <c r="G24">
        <f t="shared" si="1"/>
        <v>1098.5</v>
      </c>
      <c r="I24">
        <v>6.5</v>
      </c>
      <c r="J24">
        <f t="shared" si="2"/>
        <v>173</v>
      </c>
      <c r="K24">
        <f t="shared" si="3"/>
        <v>204.5</v>
      </c>
      <c r="L24" s="29">
        <f t="shared" si="4"/>
        <v>31.46153846153846</v>
      </c>
      <c r="M24" s="28">
        <f t="shared" si="5"/>
        <v>0.18185860382392174</v>
      </c>
      <c r="Q24">
        <f t="shared" si="6"/>
        <v>0</v>
      </c>
      <c r="R24">
        <f t="shared" si="7"/>
        <v>204.5</v>
      </c>
      <c r="S24" s="27">
        <f t="shared" si="8"/>
        <v>31.46153846153846</v>
      </c>
    </row>
    <row r="25" spans="1:19" x14ac:dyDescent="0.35">
      <c r="A25" t="s">
        <v>167</v>
      </c>
      <c r="B25" s="2" t="s">
        <v>144</v>
      </c>
      <c r="C25" s="2"/>
      <c r="E25">
        <f t="shared" si="0"/>
        <v>1119.31</v>
      </c>
      <c r="G25">
        <f t="shared" si="1"/>
        <v>1093.43</v>
      </c>
      <c r="I25">
        <v>6.47</v>
      </c>
      <c r="J25">
        <f t="shared" si="2"/>
        <v>173</v>
      </c>
      <c r="K25">
        <f t="shared" si="3"/>
        <v>199.30999999999995</v>
      </c>
      <c r="L25" s="27">
        <f t="shared" si="4"/>
        <v>30.805255023183918</v>
      </c>
      <c r="M25" s="28">
        <f t="shared" si="5"/>
        <v>0.17806505793747929</v>
      </c>
      <c r="Q25">
        <f t="shared" si="6"/>
        <v>0</v>
      </c>
      <c r="R25">
        <f t="shared" si="7"/>
        <v>199.30999999999995</v>
      </c>
      <c r="S25" s="27">
        <f t="shared" si="8"/>
        <v>30.805255023183918</v>
      </c>
    </row>
    <row r="26" spans="1:19" x14ac:dyDescent="0.35">
      <c r="B26">
        <f>COUNTA(B2:B25)</f>
        <v>17</v>
      </c>
      <c r="C26">
        <f>COUNTA(C2:C25)</f>
        <v>7</v>
      </c>
    </row>
  </sheetData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8A9-1C0F-4DD4-9B6B-4C98571785BD}">
  <sheetPr>
    <pageSetUpPr fitToPage="1"/>
  </sheetPr>
  <dimension ref="A1:Q66"/>
  <sheetViews>
    <sheetView zoomScale="120" zoomScaleNormal="120" workbookViewId="0">
      <selection activeCell="P4" sqref="P4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1112.02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37D-1781-456B-B84D-51D0D79AF897}">
  <sheetPr>
    <pageSetUpPr fitToPage="1"/>
  </sheetPr>
  <dimension ref="A1:Q68"/>
  <sheetViews>
    <sheetView zoomScale="110" zoomScaleNormal="110" workbookViewId="0">
      <selection activeCell="R10" sqref="R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1089-2203-4B34-AE8B-AE1407A93FB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958.23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3187-D564-41E9-B1D8-F4E404DBBABC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1CA3-DF0A-4A04-AB97-4A2F131348F8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976.82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15BB-05CD-4F4A-AD3E-2D7CB7E6D6E2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6556-949D-45D4-9E2C-8DCB4D1232E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E498EE0A0540BF1B1EDD467538AB" ma:contentTypeVersion="4" ma:contentTypeDescription="Create a new document." ma:contentTypeScope="" ma:versionID="369699df790faeb47b3227e16d5a0629">
  <xsd:schema xmlns:xsd="http://www.w3.org/2001/XMLSchema" xmlns:xs="http://www.w3.org/2001/XMLSchema" xmlns:p="http://schemas.microsoft.com/office/2006/metadata/properties" xmlns:ns2="64e14306-ab8e-43cb-b45a-fa2cb0235a6a" targetNamespace="http://schemas.microsoft.com/office/2006/metadata/properties" ma:root="true" ma:fieldsID="698f2964bd560d5d20689f5e16fcb952" ns2:_="">
    <xsd:import namespace="64e14306-ab8e-43cb-b45a-fa2cb0235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14306-ab8e-43cb-b45a-fa2cb0235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541DC-315B-422C-ABB2-110D4B5649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E7726E-01AB-4BF1-ADA0-276F67D477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2FF41-DF2E-4ADC-BB56-AD0681F1C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14306-ab8e-43cb-b45a-fa2cb0235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AKRELE</vt:lpstr>
      <vt:lpstr>AKRMID</vt:lpstr>
      <vt:lpstr>AKRSEC</vt:lpstr>
      <vt:lpstr>CANELE</vt:lpstr>
      <vt:lpstr>CANSEC</vt:lpstr>
      <vt:lpstr>CINSCH</vt:lpstr>
      <vt:lpstr>CINTRA</vt:lpstr>
      <vt:lpstr>COLELE</vt:lpstr>
      <vt:lpstr>COLMID</vt:lpstr>
      <vt:lpstr>COLTRA</vt:lpstr>
      <vt:lpstr>DAYELE</vt:lpstr>
      <vt:lpstr>DAYTRA</vt:lpstr>
      <vt:lpstr>LORELE</vt:lpstr>
      <vt:lpstr>LORMID</vt:lpstr>
      <vt:lpstr>MIDELE</vt:lpstr>
      <vt:lpstr>MIDSEC</vt:lpstr>
      <vt:lpstr>PAIELE</vt:lpstr>
      <vt:lpstr>PARSCH</vt:lpstr>
      <vt:lpstr>TOLSCH</vt:lpstr>
      <vt:lpstr>WARELE</vt:lpstr>
      <vt:lpstr>WARMID</vt:lpstr>
      <vt:lpstr>XENELE</vt:lpstr>
      <vt:lpstr>YOUMID</vt:lpstr>
      <vt:lpstr>YOUSEC</vt:lpstr>
      <vt:lpstr>FY22 draft</vt:lpstr>
      <vt:lpstr>FY22 draft W-TH conf</vt:lpstr>
      <vt:lpstr>FY22 draft TH-F conf</vt:lpstr>
      <vt:lpstr>FY22 School Conf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Marthaler, Eric</dc:creator>
  <cp:keywords/>
  <dc:description/>
  <cp:lastModifiedBy>Henry, Denise</cp:lastModifiedBy>
  <cp:revision/>
  <dcterms:created xsi:type="dcterms:W3CDTF">2019-12-04T17:07:54Z</dcterms:created>
  <dcterms:modified xsi:type="dcterms:W3CDTF">2021-12-02T20:44:35Z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0x010100E8CAE498EE0A0540BF1B1EDD467538AB</vt:lpwstr>
  </property>
</Properties>
</file>